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<sst xmlns="http://schemas.openxmlformats.org/spreadsheetml/2006/main" count="110" uniqueCount="84">
  <si>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</si>
  <si>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</si>
  <si>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</si>
  <si>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</si>
  <si>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</si>
  <si>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</si>
  <si>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</si>
  <si>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</si>
  <si>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</si>
  <si>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</si>
  <si>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</si>
  <si>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</si>
  <si>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</si>
  <si>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</si>
  <si>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</si>
  <si>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</si>
  <si>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</si>
  <si>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</si>
  <si>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</si>
  <si>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</si>
  <si>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GIOVANNI PAOLO II</t>
  </si>
  <si>
    <t>00126 ROMA (RM) VIALE A. RUSPOLI, 80 C.F. 97197210582 C.M. RMIC841006</t>
  </si>
  <si>
    <t>FATTPA 1_16 del 25/11/2016</t>
  </si>
  <si>
    <t>29 del 15/12/2016</t>
  </si>
  <si>
    <t>00031 del 22/12/2016</t>
  </si>
  <si>
    <t>1476/2016 del 15/12/2016</t>
  </si>
  <si>
    <t>1499/2016 del 19/12/2016</t>
  </si>
  <si>
    <t>1504/2016 del 20/12/2016</t>
  </si>
  <si>
    <t>1522/2016 del 22/12/2016</t>
  </si>
  <si>
    <t>1528/2016 del 22/12/2016</t>
  </si>
  <si>
    <t>48/PA del 22/12/2016</t>
  </si>
  <si>
    <t>363/PA del 23/12/2016</t>
  </si>
  <si>
    <t>897/PA del 28/12/2016</t>
  </si>
  <si>
    <t>195/A del 29/12/2016</t>
  </si>
  <si>
    <t>585 del 30/12/2016</t>
  </si>
  <si>
    <t>196/A del 30/12/2016</t>
  </si>
  <si>
    <t>V5/0038214 del 31/12/2016</t>
  </si>
  <si>
    <t>V5/0038213 del 31/12/2016</t>
  </si>
  <si>
    <t>000000000362 del 26/01/2017</t>
  </si>
  <si>
    <t>162152013 del 02/10/2016</t>
  </si>
  <si>
    <t>162645361 del 02/12/2016</t>
  </si>
  <si>
    <t>8717004177 del 17/01/2017</t>
  </si>
  <si>
    <t>8417000050 del 27/01/2017</t>
  </si>
  <si>
    <t>1616041539 del 22/12/2016</t>
  </si>
  <si>
    <t>2/A del 04/01/2017</t>
  </si>
  <si>
    <t>9 del 13/01/2017</t>
  </si>
  <si>
    <t>64/PA del 23/01/2017</t>
  </si>
  <si>
    <t>1/PA del 03/01/2017</t>
  </si>
  <si>
    <t>251N del 13/02/2017</t>
  </si>
  <si>
    <t>66P del 29/03/2017</t>
  </si>
  <si>
    <t>20174E01383 del 18/01/2017</t>
  </si>
  <si>
    <t>755 del 06/02/2017</t>
  </si>
  <si>
    <t>335 del 19/01/2017</t>
  </si>
  <si>
    <t>517 del 31/01/2017</t>
  </si>
  <si>
    <t>V5/0002921 del 31/01/2017</t>
  </si>
  <si>
    <t>V5/0002920 del 31/01/2017</t>
  </si>
  <si>
    <t>V5/0003744 del 31/01/2017</t>
  </si>
  <si>
    <t>2017/0130 del 25/01/2017</t>
  </si>
  <si>
    <t>2017/0131 del 25/01/2017</t>
  </si>
  <si>
    <t>32 del 15/02/2017</t>
  </si>
  <si>
    <t>8717045660 del 13/02/2017</t>
  </si>
  <si>
    <t>13/A del 08/02/2017</t>
  </si>
  <si>
    <t>20174E04755 del 10/02/2017</t>
  </si>
  <si>
    <t>925 del 21/02/2017</t>
  </si>
  <si>
    <t>197/A del 30/12/2016</t>
  </si>
  <si>
    <t>7/PA del 18/02/2017</t>
  </si>
  <si>
    <t>2/PA del 18/02/2017</t>
  </si>
  <si>
    <t>153/PA del 21/02/2017</t>
  </si>
  <si>
    <t>20/PA del 24/02/2017</t>
  </si>
  <si>
    <t>9/PA del 06/03/2017</t>
  </si>
  <si>
    <t>170436594 del 02/02/2017</t>
  </si>
  <si>
    <t>170416185 del 02/02/2017</t>
  </si>
  <si>
    <t>3/ELE/2017 del 03/03/2017</t>
  </si>
  <si>
    <t>V5/0006795 del 28/02/2017</t>
  </si>
  <si>
    <t>V5/0006794 del 28/02/2017</t>
  </si>
  <si>
    <t>218/PA del 15/03/2017</t>
  </si>
  <si>
    <t>234/PA del 20/03/2017</t>
  </si>
  <si>
    <t>147 del 20/03/2017</t>
  </si>
  <si>
    <t>20A/PA del 17/03/2017</t>
  </si>
  <si>
    <t>142 del 14/03/2017</t>
  </si>
  <si>
    <t>160 del 27/03/2017</t>
  </si>
  <si>
    <t>FATTPA 3_17 del 23/03/2017</t>
  </si>
  <si>
    <t>01481/17 del 28/03/2017</t>
  </si>
  <si>
    <t>529N del 27/03/2017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</si>
</sst>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0" xfId="0" applyFont="1" applyAlignment="1">
      <alignment/>
    </xf>
    <xf numFmtId="0" fontId="15" fillId="2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8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24" fillId="8" borderId="16" xfId="0" applyFont="1" applyFill="1" applyBorder="1" applyAlignment="1">
      <alignment horizontal="center" vertical="center"/>
    </xf>
    <xf numFmtId="0" fontId="24" fillId="8" borderId="17" xfId="0" applyFont="1" applyFill="1" applyBorder="1" applyAlignment="1">
      <alignment horizontal="center" vertical="center"/>
    </xf>
    <xf numFmtId="0" fontId="24" fillId="8" borderId="18" xfId="0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/>
    </xf>
    <xf numFmtId="0" fontId="25" fillId="8" borderId="19" xfId="0" applyFont="1" applyFill="1" applyBorder="1" applyAlignment="1">
      <alignment horizontal="center" vertical="center" wrapText="1"/>
    </xf>
    <xf numFmtId="0" fontId="25" fillId="8" borderId="18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2" fontId="23" fillId="0" borderId="23" xfId="0" applyNumberFormat="1" applyFont="1" applyBorder="1" applyAlignment="1">
      <alignment horizontal="center" vertical="center"/>
    </xf>
    <xf numFmtId="2" fontId="23" fillId="0" borderId="24" xfId="0" applyNumberFormat="1" applyFont="1" applyBorder="1" applyAlignment="1">
      <alignment horizontal="center" vertical="center"/>
    </xf>
    <xf numFmtId="0" fontId="24" fillId="8" borderId="25" xfId="0" applyFont="1" applyFill="1" applyBorder="1" applyAlignment="1">
      <alignment horizontal="center" vertical="center"/>
    </xf>
    <xf numFmtId="0" fontId="24" fillId="8" borderId="26" xfId="0" applyFont="1" applyFill="1" applyBorder="1" applyAlignment="1">
      <alignment horizontal="center" vertical="center"/>
    </xf>
    <xf numFmtId="0" fontId="24" fillId="8" borderId="27" xfId="0" applyFont="1" applyFill="1" applyBorder="1" applyAlignment="1">
      <alignment horizontal="center" vertical="center"/>
    </xf>
    <xf numFmtId="0" fontId="0" fillId="8" borderId="16" xfId="0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21" fillId="0" borderId="23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" fontId="23" fillId="0" borderId="23" xfId="0" applyNumberFormat="1" applyFont="1" applyBorder="1" applyAlignment="1">
      <alignment horizontal="center" vertical="center"/>
    </xf>
    <xf numFmtId="4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5" fillId="2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4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2017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64</v>
      </c>
      <c r="B10" s="37"/>
      <c r="C10" s="50">
        <f>SUM(C16:D19)</f>
        <v>59604.23000000001</v>
      </c>
      <c r="D10" s="37"/>
      <c r="E10" s="38">
        <f>('Trimestre 1'!H1+'Trimestre 2'!H1+'Trimestre 3'!H1+'Trimestre 4'!H1)/C10</f>
        <v>-12.771332839967904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52</v>
      </c>
      <c r="C16" s="51">
        <f>'Trimestre 1'!B1</f>
        <v>48346.40000000001</v>
      </c>
      <c r="D16" s="52"/>
      <c r="E16" s="51">
        <f>'Trimestre 1'!G1</f>
        <v>-17.442795327056412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12</v>
      </c>
      <c r="C17" s="51">
        <f>'Trimestre 2'!B1</f>
        <v>11257.83</v>
      </c>
      <c r="D17" s="52"/>
      <c r="E17" s="51">
        <f>'Trimestre 2'!G1</f>
        <v>7.2901171895471855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48346.40000000001</v>
      </c>
      <c r="C1">
        <f>COUNTA(A4:A203)</f>
        <v>52</v>
      </c>
      <c r="G1" s="20">
        <f>IF(B1&lt;&gt;0,H1/B1,0)</f>
        <v>-17.442795327056412</v>
      </c>
      <c r="H1" s="19">
        <f>SUM(H4:H195)</f>
        <v>-843296.3600000003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492</v>
      </c>
      <c r="C4" s="17">
        <v>42733</v>
      </c>
      <c r="D4" s="17">
        <v>42748</v>
      </c>
      <c r="E4" s="17"/>
      <c r="F4" s="17"/>
      <c r="G4" s="1">
        <f>D4-C4-(F4-E4)</f>
        <v>15</v>
      </c>
      <c r="H4" s="16">
        <f>B4*G4</f>
        <v>7380</v>
      </c>
    </row>
    <row r="5" spans="1:8" ht="15">
      <c r="A5" s="28" t="s">
        <v>23</v>
      </c>
      <c r="B5" s="16">
        <v>636.36</v>
      </c>
      <c r="C5" s="17">
        <v>42761</v>
      </c>
      <c r="D5" s="17">
        <v>42754</v>
      </c>
      <c r="E5" s="17"/>
      <c r="F5" s="17"/>
      <c r="G5" s="1">
        <f aca="true" t="shared" si="0" ref="G5:G68">D5-C5-(F5-E5)</f>
        <v>-7</v>
      </c>
      <c r="H5" s="16">
        <f aca="true" t="shared" si="1" ref="H5:H68">B5*G5</f>
        <v>-4454.52</v>
      </c>
    </row>
    <row r="6" spans="1:8" ht="15">
      <c r="A6" s="28" t="s">
        <v>24</v>
      </c>
      <c r="B6" s="16">
        <v>509.09</v>
      </c>
      <c r="C6" s="17">
        <v>42761</v>
      </c>
      <c r="D6" s="17">
        <v>42754</v>
      </c>
      <c r="E6" s="17"/>
      <c r="F6" s="17"/>
      <c r="G6" s="1">
        <f t="shared" si="0"/>
        <v>-7</v>
      </c>
      <c r="H6" s="16">
        <f t="shared" si="1"/>
        <v>-3563.6299999999997</v>
      </c>
    </row>
    <row r="7" spans="1:8" ht="15">
      <c r="A7" s="28" t="s">
        <v>25</v>
      </c>
      <c r="B7" s="16">
        <v>600</v>
      </c>
      <c r="C7" s="17">
        <v>42756</v>
      </c>
      <c r="D7" s="17">
        <v>42754</v>
      </c>
      <c r="E7" s="17"/>
      <c r="F7" s="17"/>
      <c r="G7" s="1">
        <f t="shared" si="0"/>
        <v>-2</v>
      </c>
      <c r="H7" s="16">
        <f t="shared" si="1"/>
        <v>-1200</v>
      </c>
    </row>
    <row r="8" spans="1:8" ht="15">
      <c r="A8" s="28" t="s">
        <v>26</v>
      </c>
      <c r="B8" s="16">
        <v>425</v>
      </c>
      <c r="C8" s="17">
        <v>42756</v>
      </c>
      <c r="D8" s="17">
        <v>42754</v>
      </c>
      <c r="E8" s="17"/>
      <c r="F8" s="17"/>
      <c r="G8" s="1">
        <f t="shared" si="0"/>
        <v>-2</v>
      </c>
      <c r="H8" s="16">
        <f t="shared" si="1"/>
        <v>-850</v>
      </c>
    </row>
    <row r="9" spans="1:8" ht="15">
      <c r="A9" s="28" t="s">
        <v>27</v>
      </c>
      <c r="B9" s="16">
        <v>540</v>
      </c>
      <c r="C9" s="17">
        <v>42757</v>
      </c>
      <c r="D9" s="17">
        <v>42754</v>
      </c>
      <c r="E9" s="17"/>
      <c r="F9" s="17"/>
      <c r="G9" s="1">
        <f t="shared" si="0"/>
        <v>-3</v>
      </c>
      <c r="H9" s="16">
        <f t="shared" si="1"/>
        <v>-1620</v>
      </c>
    </row>
    <row r="10" spans="1:8" ht="15">
      <c r="A10" s="28" t="s">
        <v>28</v>
      </c>
      <c r="B10" s="16">
        <v>540</v>
      </c>
      <c r="C10" s="17">
        <v>42757</v>
      </c>
      <c r="D10" s="17">
        <v>42754</v>
      </c>
      <c r="E10" s="17"/>
      <c r="F10" s="17"/>
      <c r="G10" s="1">
        <f t="shared" si="0"/>
        <v>-3</v>
      </c>
      <c r="H10" s="16">
        <f t="shared" si="1"/>
        <v>-1620</v>
      </c>
    </row>
    <row r="11" spans="1:8" ht="15">
      <c r="A11" s="28" t="s">
        <v>29</v>
      </c>
      <c r="B11" s="16">
        <v>720</v>
      </c>
      <c r="C11" s="17">
        <v>42763</v>
      </c>
      <c r="D11" s="17">
        <v>42754</v>
      </c>
      <c r="E11" s="17"/>
      <c r="F11" s="17"/>
      <c r="G11" s="1">
        <f t="shared" si="0"/>
        <v>-9</v>
      </c>
      <c r="H11" s="16">
        <f t="shared" si="1"/>
        <v>-6480</v>
      </c>
    </row>
    <row r="12" spans="1:8" ht="15">
      <c r="A12" s="28" t="s">
        <v>30</v>
      </c>
      <c r="B12" s="16">
        <v>370</v>
      </c>
      <c r="C12" s="17">
        <v>42757</v>
      </c>
      <c r="D12" s="17">
        <v>42754</v>
      </c>
      <c r="E12" s="17"/>
      <c r="F12" s="17"/>
      <c r="G12" s="1">
        <f t="shared" si="0"/>
        <v>-3</v>
      </c>
      <c r="H12" s="16">
        <f t="shared" si="1"/>
        <v>-1110</v>
      </c>
    </row>
    <row r="13" spans="1:8" ht="15">
      <c r="A13" s="28" t="s">
        <v>31</v>
      </c>
      <c r="B13" s="16">
        <v>150</v>
      </c>
      <c r="C13" s="17">
        <v>42761</v>
      </c>
      <c r="D13" s="17">
        <v>42754</v>
      </c>
      <c r="E13" s="17"/>
      <c r="F13" s="17"/>
      <c r="G13" s="1">
        <f t="shared" si="0"/>
        <v>-7</v>
      </c>
      <c r="H13" s="16">
        <f t="shared" si="1"/>
        <v>-1050</v>
      </c>
    </row>
    <row r="14" spans="1:8" ht="15">
      <c r="A14" s="28" t="s">
        <v>32</v>
      </c>
      <c r="B14" s="16">
        <v>270</v>
      </c>
      <c r="C14" s="17">
        <v>42763</v>
      </c>
      <c r="D14" s="17">
        <v>42754</v>
      </c>
      <c r="E14" s="17"/>
      <c r="F14" s="17"/>
      <c r="G14" s="1">
        <f t="shared" si="0"/>
        <v>-9</v>
      </c>
      <c r="H14" s="16">
        <f t="shared" si="1"/>
        <v>-2430</v>
      </c>
    </row>
    <row r="15" spans="1:8" ht="15">
      <c r="A15" s="28" t="s">
        <v>33</v>
      </c>
      <c r="B15" s="16">
        <v>163.93</v>
      </c>
      <c r="C15" s="17">
        <v>42764</v>
      </c>
      <c r="D15" s="17">
        <v>42754</v>
      </c>
      <c r="E15" s="17"/>
      <c r="F15" s="17"/>
      <c r="G15" s="1">
        <f t="shared" si="0"/>
        <v>-10</v>
      </c>
      <c r="H15" s="16">
        <f t="shared" si="1"/>
        <v>-1639.3000000000002</v>
      </c>
    </row>
    <row r="16" spans="1:8" ht="15">
      <c r="A16" s="28" t="s">
        <v>34</v>
      </c>
      <c r="B16" s="16">
        <v>1652.43</v>
      </c>
      <c r="C16" s="17">
        <v>42782</v>
      </c>
      <c r="D16" s="17">
        <v>42754</v>
      </c>
      <c r="E16" s="17"/>
      <c r="F16" s="17"/>
      <c r="G16" s="1">
        <f t="shared" si="0"/>
        <v>-28</v>
      </c>
      <c r="H16" s="16">
        <f t="shared" si="1"/>
        <v>-46268.04</v>
      </c>
    </row>
    <row r="17" spans="1:8" ht="15">
      <c r="A17" s="28" t="s">
        <v>35</v>
      </c>
      <c r="B17" s="16">
        <v>1639.1</v>
      </c>
      <c r="C17" s="17">
        <v>42782</v>
      </c>
      <c r="D17" s="17">
        <v>42754</v>
      </c>
      <c r="E17" s="17"/>
      <c r="F17" s="17"/>
      <c r="G17" s="1">
        <f t="shared" si="0"/>
        <v>-28</v>
      </c>
      <c r="H17" s="16">
        <f t="shared" si="1"/>
        <v>-45894.799999999996</v>
      </c>
    </row>
    <row r="18" spans="1:8" ht="15">
      <c r="A18" s="28" t="s">
        <v>36</v>
      </c>
      <c r="B18" s="16">
        <v>7198.07</v>
      </c>
      <c r="C18" s="17">
        <v>42777</v>
      </c>
      <c r="D18" s="17">
        <v>42754</v>
      </c>
      <c r="E18" s="17"/>
      <c r="F18" s="17"/>
      <c r="G18" s="1">
        <f t="shared" si="0"/>
        <v>-23</v>
      </c>
      <c r="H18" s="16">
        <f t="shared" si="1"/>
        <v>-165555.61</v>
      </c>
    </row>
    <row r="19" spans="1:8" ht="15">
      <c r="A19" s="28" t="s">
        <v>37</v>
      </c>
      <c r="B19" s="16">
        <v>247.34</v>
      </c>
      <c r="C19" s="17">
        <v>42777</v>
      </c>
      <c r="D19" s="17">
        <v>42754</v>
      </c>
      <c r="E19" s="17"/>
      <c r="F19" s="17"/>
      <c r="G19" s="1">
        <f t="shared" si="0"/>
        <v>-23</v>
      </c>
      <c r="H19" s="16">
        <f t="shared" si="1"/>
        <v>-5688.82</v>
      </c>
    </row>
    <row r="20" spans="1:8" ht="15">
      <c r="A20" s="28" t="s">
        <v>38</v>
      </c>
      <c r="B20" s="16">
        <v>4200</v>
      </c>
      <c r="C20" s="17">
        <v>42795</v>
      </c>
      <c r="D20" s="17">
        <v>42766</v>
      </c>
      <c r="E20" s="17"/>
      <c r="F20" s="17"/>
      <c r="G20" s="1">
        <f t="shared" si="0"/>
        <v>-29</v>
      </c>
      <c r="H20" s="16">
        <f t="shared" si="1"/>
        <v>-121800</v>
      </c>
    </row>
    <row r="21" spans="1:8" ht="15">
      <c r="A21" s="28" t="s">
        <v>39</v>
      </c>
      <c r="B21" s="16">
        <v>45.79</v>
      </c>
      <c r="C21" s="17">
        <v>42791</v>
      </c>
      <c r="D21" s="17">
        <v>42768</v>
      </c>
      <c r="E21" s="17"/>
      <c r="F21" s="17"/>
      <c r="G21" s="1">
        <f t="shared" si="0"/>
        <v>-23</v>
      </c>
      <c r="H21" s="16">
        <f t="shared" si="1"/>
        <v>-1053.17</v>
      </c>
    </row>
    <row r="22" spans="1:8" ht="15">
      <c r="A22" s="28" t="s">
        <v>40</v>
      </c>
      <c r="B22" s="16">
        <v>39.9</v>
      </c>
      <c r="C22" s="17">
        <v>42791</v>
      </c>
      <c r="D22" s="17">
        <v>42768</v>
      </c>
      <c r="E22" s="17"/>
      <c r="F22" s="17"/>
      <c r="G22" s="1">
        <f t="shared" si="0"/>
        <v>-23</v>
      </c>
      <c r="H22" s="16">
        <f t="shared" si="1"/>
        <v>-917.6999999999999</v>
      </c>
    </row>
    <row r="23" spans="1:8" ht="15">
      <c r="A23" s="28" t="s">
        <v>41</v>
      </c>
      <c r="B23" s="16">
        <v>10.93</v>
      </c>
      <c r="C23" s="17">
        <v>42789</v>
      </c>
      <c r="D23" s="17">
        <v>42768</v>
      </c>
      <c r="E23" s="17"/>
      <c r="F23" s="17"/>
      <c r="G23" s="1">
        <f t="shared" si="0"/>
        <v>-21</v>
      </c>
      <c r="H23" s="16">
        <f t="shared" si="1"/>
        <v>-229.53</v>
      </c>
    </row>
    <row r="24" spans="1:8" ht="15">
      <c r="A24" s="28" t="s">
        <v>42</v>
      </c>
      <c r="B24" s="16">
        <v>153.57</v>
      </c>
      <c r="C24" s="17">
        <v>42795</v>
      </c>
      <c r="D24" s="17">
        <v>42768</v>
      </c>
      <c r="E24" s="17"/>
      <c r="F24" s="17"/>
      <c r="G24" s="1">
        <f t="shared" si="0"/>
        <v>-27</v>
      </c>
      <c r="H24" s="16">
        <f t="shared" si="1"/>
        <v>-4146.389999999999</v>
      </c>
    </row>
    <row r="25" spans="1:8" ht="15">
      <c r="A25" s="28" t="s">
        <v>43</v>
      </c>
      <c r="B25" s="16">
        <v>57.8</v>
      </c>
      <c r="C25" s="17">
        <v>42761</v>
      </c>
      <c r="D25" s="17">
        <v>42768</v>
      </c>
      <c r="E25" s="17"/>
      <c r="F25" s="17"/>
      <c r="G25" s="1">
        <f t="shared" si="0"/>
        <v>7</v>
      </c>
      <c r="H25" s="16">
        <f t="shared" si="1"/>
        <v>404.59999999999997</v>
      </c>
    </row>
    <row r="26" spans="1:8" ht="15">
      <c r="A26" s="28" t="s">
        <v>44</v>
      </c>
      <c r="B26" s="16">
        <v>208</v>
      </c>
      <c r="C26" s="17">
        <v>42777</v>
      </c>
      <c r="D26" s="17">
        <v>42768</v>
      </c>
      <c r="E26" s="17"/>
      <c r="F26" s="17"/>
      <c r="G26" s="1">
        <f t="shared" si="0"/>
        <v>-9</v>
      </c>
      <c r="H26" s="16">
        <f t="shared" si="1"/>
        <v>-1872</v>
      </c>
    </row>
    <row r="27" spans="1:8" ht="15">
      <c r="A27" s="28" t="s">
        <v>45</v>
      </c>
      <c r="B27" s="16">
        <v>352.5</v>
      </c>
      <c r="C27" s="17">
        <v>42782</v>
      </c>
      <c r="D27" s="17">
        <v>42768</v>
      </c>
      <c r="E27" s="17"/>
      <c r="F27" s="17"/>
      <c r="G27" s="1">
        <f t="shared" si="0"/>
        <v>-14</v>
      </c>
      <c r="H27" s="16">
        <f t="shared" si="1"/>
        <v>-4935</v>
      </c>
    </row>
    <row r="28" spans="1:8" ht="15">
      <c r="A28" s="28" t="s">
        <v>46</v>
      </c>
      <c r="B28" s="16">
        <v>650</v>
      </c>
      <c r="C28" s="17">
        <v>42789</v>
      </c>
      <c r="D28" s="17">
        <v>42768</v>
      </c>
      <c r="E28" s="17"/>
      <c r="F28" s="17"/>
      <c r="G28" s="1">
        <f t="shared" si="0"/>
        <v>-21</v>
      </c>
      <c r="H28" s="16">
        <f t="shared" si="1"/>
        <v>-13650</v>
      </c>
    </row>
    <row r="29" spans="1:8" ht="15">
      <c r="A29" s="28" t="s">
        <v>47</v>
      </c>
      <c r="B29" s="16">
        <v>250</v>
      </c>
      <c r="C29" s="17">
        <v>42789</v>
      </c>
      <c r="D29" s="17">
        <v>42768</v>
      </c>
      <c r="E29" s="17"/>
      <c r="F29" s="17"/>
      <c r="G29" s="1">
        <f t="shared" si="0"/>
        <v>-21</v>
      </c>
      <c r="H29" s="16">
        <f t="shared" si="1"/>
        <v>-5250</v>
      </c>
    </row>
    <row r="30" spans="1:8" ht="15">
      <c r="A30" s="28" t="s">
        <v>48</v>
      </c>
      <c r="B30" s="16">
        <v>440</v>
      </c>
      <c r="C30" s="17">
        <v>42813</v>
      </c>
      <c r="D30" s="17">
        <v>42797</v>
      </c>
      <c r="E30" s="17"/>
      <c r="F30" s="17"/>
      <c r="G30" s="1">
        <f t="shared" si="0"/>
        <v>-16</v>
      </c>
      <c r="H30" s="16">
        <f t="shared" si="1"/>
        <v>-7040</v>
      </c>
    </row>
    <row r="31" spans="1:8" ht="15">
      <c r="A31" s="28" t="s">
        <v>49</v>
      </c>
      <c r="B31" s="16">
        <v>405</v>
      </c>
      <c r="C31" s="17">
        <v>42855</v>
      </c>
      <c r="D31" s="17">
        <v>42797</v>
      </c>
      <c r="E31" s="17"/>
      <c r="F31" s="17"/>
      <c r="G31" s="1">
        <f t="shared" si="0"/>
        <v>-58</v>
      </c>
      <c r="H31" s="16">
        <f t="shared" si="1"/>
        <v>-23490</v>
      </c>
    </row>
    <row r="32" spans="1:8" ht="15">
      <c r="A32" s="28" t="s">
        <v>50</v>
      </c>
      <c r="B32" s="16">
        <v>500</v>
      </c>
      <c r="C32" s="17">
        <v>42789</v>
      </c>
      <c r="D32" s="17">
        <v>42797</v>
      </c>
      <c r="E32" s="17"/>
      <c r="F32" s="17"/>
      <c r="G32" s="1">
        <f t="shared" si="0"/>
        <v>8</v>
      </c>
      <c r="H32" s="16">
        <f t="shared" si="1"/>
        <v>4000</v>
      </c>
    </row>
    <row r="33" spans="1:8" ht="15">
      <c r="A33" s="28" t="s">
        <v>51</v>
      </c>
      <c r="B33" s="16">
        <v>1197.54</v>
      </c>
      <c r="C33" s="17">
        <v>42806</v>
      </c>
      <c r="D33" s="17">
        <v>42797</v>
      </c>
      <c r="E33" s="17"/>
      <c r="F33" s="17"/>
      <c r="G33" s="1">
        <f t="shared" si="0"/>
        <v>-9</v>
      </c>
      <c r="H33" s="16">
        <f t="shared" si="1"/>
        <v>-10777.86</v>
      </c>
    </row>
    <row r="34" spans="1:8" ht="15">
      <c r="A34" s="28" t="s">
        <v>52</v>
      </c>
      <c r="B34" s="16">
        <v>192.28</v>
      </c>
      <c r="C34" s="17">
        <v>42789</v>
      </c>
      <c r="D34" s="17">
        <v>42797</v>
      </c>
      <c r="E34" s="17"/>
      <c r="F34" s="17"/>
      <c r="G34" s="1">
        <f t="shared" si="0"/>
        <v>8</v>
      </c>
      <c r="H34" s="16">
        <f t="shared" si="1"/>
        <v>1538.24</v>
      </c>
    </row>
    <row r="35" spans="1:8" ht="15">
      <c r="A35" s="28" t="s">
        <v>52</v>
      </c>
      <c r="B35" s="16">
        <v>8.87</v>
      </c>
      <c r="C35" s="17">
        <v>42789</v>
      </c>
      <c r="D35" s="17">
        <v>42797</v>
      </c>
      <c r="E35" s="17"/>
      <c r="F35" s="17"/>
      <c r="G35" s="1">
        <f t="shared" si="0"/>
        <v>8</v>
      </c>
      <c r="H35" s="16">
        <f t="shared" si="1"/>
        <v>70.96</v>
      </c>
    </row>
    <row r="36" spans="1:8" ht="15">
      <c r="A36" s="28" t="s">
        <v>53</v>
      </c>
      <c r="B36" s="16">
        <v>300.32</v>
      </c>
      <c r="C36" s="17">
        <v>42799</v>
      </c>
      <c r="D36" s="17">
        <v>42797</v>
      </c>
      <c r="E36" s="17"/>
      <c r="F36" s="17"/>
      <c r="G36" s="1">
        <f t="shared" si="0"/>
        <v>-2</v>
      </c>
      <c r="H36" s="16">
        <f t="shared" si="1"/>
        <v>-600.64</v>
      </c>
    </row>
    <row r="37" spans="1:8" ht="15">
      <c r="A37" s="28" t="s">
        <v>54</v>
      </c>
      <c r="B37" s="16">
        <v>7198.07</v>
      </c>
      <c r="C37" s="17">
        <v>42810</v>
      </c>
      <c r="D37" s="17">
        <v>42797</v>
      </c>
      <c r="E37" s="17"/>
      <c r="F37" s="17"/>
      <c r="G37" s="1">
        <f t="shared" si="0"/>
        <v>-13</v>
      </c>
      <c r="H37" s="16">
        <f t="shared" si="1"/>
        <v>-93574.91</v>
      </c>
    </row>
    <row r="38" spans="1:8" ht="15">
      <c r="A38" s="28" t="s">
        <v>55</v>
      </c>
      <c r="B38" s="16">
        <v>247.34</v>
      </c>
      <c r="C38" s="17">
        <v>42810</v>
      </c>
      <c r="D38" s="17">
        <v>42797</v>
      </c>
      <c r="E38" s="17"/>
      <c r="F38" s="17"/>
      <c r="G38" s="1">
        <f t="shared" si="0"/>
        <v>-13</v>
      </c>
      <c r="H38" s="16">
        <f t="shared" si="1"/>
        <v>-3215.42</v>
      </c>
    </row>
    <row r="39" spans="1:8" ht="15">
      <c r="A39" s="28" t="s">
        <v>56</v>
      </c>
      <c r="B39" s="16">
        <v>3442.62</v>
      </c>
      <c r="C39" s="17">
        <v>42813</v>
      </c>
      <c r="D39" s="17">
        <v>42797</v>
      </c>
      <c r="E39" s="17"/>
      <c r="F39" s="17"/>
      <c r="G39" s="1">
        <f t="shared" si="0"/>
        <v>-16</v>
      </c>
      <c r="H39" s="16">
        <f t="shared" si="1"/>
        <v>-55081.92</v>
      </c>
    </row>
    <row r="40" spans="1:8" ht="15">
      <c r="A40" s="28" t="s">
        <v>57</v>
      </c>
      <c r="B40" s="16">
        <v>1150</v>
      </c>
      <c r="C40" s="17">
        <v>42795</v>
      </c>
      <c r="D40" s="17">
        <v>42797</v>
      </c>
      <c r="E40" s="17"/>
      <c r="F40" s="17"/>
      <c r="G40" s="1">
        <f t="shared" si="0"/>
        <v>2</v>
      </c>
      <c r="H40" s="16">
        <f t="shared" si="1"/>
        <v>2300</v>
      </c>
    </row>
    <row r="41" spans="1:8" ht="15">
      <c r="A41" s="28" t="s">
        <v>58</v>
      </c>
      <c r="B41" s="16">
        <v>550</v>
      </c>
      <c r="C41" s="17">
        <v>42798</v>
      </c>
      <c r="D41" s="17">
        <v>42797</v>
      </c>
      <c r="E41" s="17"/>
      <c r="F41" s="17"/>
      <c r="G41" s="1">
        <f t="shared" si="0"/>
        <v>-1</v>
      </c>
      <c r="H41" s="16">
        <f t="shared" si="1"/>
        <v>-550</v>
      </c>
    </row>
    <row r="42" spans="1:8" ht="15">
      <c r="A42" s="28" t="s">
        <v>59</v>
      </c>
      <c r="B42" s="16">
        <v>564.52</v>
      </c>
      <c r="C42" s="17">
        <v>42813</v>
      </c>
      <c r="D42" s="17">
        <v>42797</v>
      </c>
      <c r="E42" s="17"/>
      <c r="F42" s="17"/>
      <c r="G42" s="1">
        <f t="shared" si="0"/>
        <v>-16</v>
      </c>
      <c r="H42" s="16">
        <f t="shared" si="1"/>
        <v>-9032.32</v>
      </c>
    </row>
    <row r="43" spans="1:8" ht="15">
      <c r="A43" s="28" t="s">
        <v>60</v>
      </c>
      <c r="B43" s="16">
        <v>18.17</v>
      </c>
      <c r="C43" s="17">
        <v>42869</v>
      </c>
      <c r="D43" s="17">
        <v>42797</v>
      </c>
      <c r="E43" s="17"/>
      <c r="F43" s="17"/>
      <c r="G43" s="1">
        <f t="shared" si="0"/>
        <v>-72</v>
      </c>
      <c r="H43" s="16">
        <f t="shared" si="1"/>
        <v>-1308.2400000000002</v>
      </c>
    </row>
    <row r="44" spans="1:8" ht="15">
      <c r="A44" s="28" t="s">
        <v>61</v>
      </c>
      <c r="B44" s="16">
        <v>49</v>
      </c>
      <c r="C44" s="17">
        <v>42813</v>
      </c>
      <c r="D44" s="17">
        <v>42797</v>
      </c>
      <c r="E44" s="17"/>
      <c r="F44" s="17"/>
      <c r="G44" s="1">
        <f t="shared" si="0"/>
        <v>-16</v>
      </c>
      <c r="H44" s="16">
        <f t="shared" si="1"/>
        <v>-784</v>
      </c>
    </row>
    <row r="45" spans="1:8" ht="15">
      <c r="A45" s="28" t="s">
        <v>62</v>
      </c>
      <c r="B45" s="16">
        <v>77.8</v>
      </c>
      <c r="C45" s="17">
        <v>42813</v>
      </c>
      <c r="D45" s="17">
        <v>42797</v>
      </c>
      <c r="E45" s="17"/>
      <c r="F45" s="17"/>
      <c r="G45" s="1">
        <f t="shared" si="0"/>
        <v>-16</v>
      </c>
      <c r="H45" s="16">
        <f t="shared" si="1"/>
        <v>-1244.8</v>
      </c>
    </row>
    <row r="46" spans="1:8" ht="15">
      <c r="A46" s="28" t="s">
        <v>63</v>
      </c>
      <c r="B46" s="16">
        <v>360.66</v>
      </c>
      <c r="C46" s="17">
        <v>42819</v>
      </c>
      <c r="D46" s="17">
        <v>42797</v>
      </c>
      <c r="E46" s="17"/>
      <c r="F46" s="17"/>
      <c r="G46" s="1">
        <f t="shared" si="0"/>
        <v>-22</v>
      </c>
      <c r="H46" s="16">
        <f t="shared" si="1"/>
        <v>-7934.52</v>
      </c>
    </row>
    <row r="47" spans="1:8" ht="15">
      <c r="A47" s="28" t="s">
        <v>64</v>
      </c>
      <c r="B47" s="16">
        <v>1629.9</v>
      </c>
      <c r="C47" s="17">
        <v>42819</v>
      </c>
      <c r="D47" s="17">
        <v>42797</v>
      </c>
      <c r="E47" s="17"/>
      <c r="F47" s="17"/>
      <c r="G47" s="1">
        <f t="shared" si="0"/>
        <v>-22</v>
      </c>
      <c r="H47" s="16">
        <f t="shared" si="1"/>
        <v>-35857.8</v>
      </c>
    </row>
    <row r="48" spans="1:8" ht="15">
      <c r="A48" s="28" t="s">
        <v>65</v>
      </c>
      <c r="B48" s="16">
        <v>340.16</v>
      </c>
      <c r="C48" s="17">
        <v>42816</v>
      </c>
      <c r="D48" s="17">
        <v>42797</v>
      </c>
      <c r="E48" s="17"/>
      <c r="F48" s="17"/>
      <c r="G48" s="1">
        <f t="shared" si="0"/>
        <v>-19</v>
      </c>
      <c r="H48" s="16">
        <f t="shared" si="1"/>
        <v>-6463.040000000001</v>
      </c>
    </row>
    <row r="49" spans="1:8" ht="15">
      <c r="A49" s="28" t="s">
        <v>66</v>
      </c>
      <c r="B49" s="16">
        <v>2950.82</v>
      </c>
      <c r="C49" s="17">
        <v>42816</v>
      </c>
      <c r="D49" s="17">
        <v>42797</v>
      </c>
      <c r="E49" s="17"/>
      <c r="F49" s="17"/>
      <c r="G49" s="1">
        <f t="shared" si="0"/>
        <v>-19</v>
      </c>
      <c r="H49" s="16">
        <f t="shared" si="1"/>
        <v>-56065.58</v>
      </c>
    </row>
    <row r="50" spans="1:8" ht="15">
      <c r="A50" s="28" t="s">
        <v>67</v>
      </c>
      <c r="B50" s="16">
        <v>235</v>
      </c>
      <c r="C50" s="17">
        <v>42819</v>
      </c>
      <c r="D50" s="17">
        <v>42797</v>
      </c>
      <c r="E50" s="17"/>
      <c r="F50" s="17"/>
      <c r="G50" s="1">
        <f t="shared" si="0"/>
        <v>-22</v>
      </c>
      <c r="H50" s="16">
        <f t="shared" si="1"/>
        <v>-5170</v>
      </c>
    </row>
    <row r="51" spans="1:8" ht="15">
      <c r="A51" s="28" t="s">
        <v>68</v>
      </c>
      <c r="B51" s="16">
        <v>2240</v>
      </c>
      <c r="C51" s="17">
        <v>42823</v>
      </c>
      <c r="D51" s="17">
        <v>42802</v>
      </c>
      <c r="E51" s="17"/>
      <c r="F51" s="17"/>
      <c r="G51" s="1">
        <f t="shared" si="0"/>
        <v>-21</v>
      </c>
      <c r="H51" s="16">
        <f t="shared" si="1"/>
        <v>-47040</v>
      </c>
    </row>
    <row r="52" spans="1:8" ht="15">
      <c r="A52" s="28" t="s">
        <v>69</v>
      </c>
      <c r="B52" s="16">
        <v>2030.72</v>
      </c>
      <c r="C52" s="17">
        <v>42832</v>
      </c>
      <c r="D52" s="17">
        <v>42807</v>
      </c>
      <c r="E52" s="17"/>
      <c r="F52" s="17"/>
      <c r="G52" s="1">
        <f t="shared" si="0"/>
        <v>-25</v>
      </c>
      <c r="H52" s="16">
        <f t="shared" si="1"/>
        <v>-50768</v>
      </c>
    </row>
    <row r="53" spans="1:8" ht="15">
      <c r="A53" s="28" t="s">
        <v>70</v>
      </c>
      <c r="B53" s="16">
        <v>21.03</v>
      </c>
      <c r="C53" s="17">
        <v>42806</v>
      </c>
      <c r="D53" s="17">
        <v>42809</v>
      </c>
      <c r="E53" s="17"/>
      <c r="F53" s="17"/>
      <c r="G53" s="1">
        <f t="shared" si="0"/>
        <v>3</v>
      </c>
      <c r="H53" s="16">
        <f t="shared" si="1"/>
        <v>63.09</v>
      </c>
    </row>
    <row r="54" spans="1:8" ht="15">
      <c r="A54" s="28" t="s">
        <v>70</v>
      </c>
      <c r="B54" s="16">
        <v>34.87</v>
      </c>
      <c r="C54" s="17">
        <v>42806</v>
      </c>
      <c r="D54" s="17">
        <v>42809</v>
      </c>
      <c r="E54" s="17"/>
      <c r="F54" s="17"/>
      <c r="G54" s="1">
        <f t="shared" si="0"/>
        <v>3</v>
      </c>
      <c r="H54" s="16">
        <f t="shared" si="1"/>
        <v>104.60999999999999</v>
      </c>
    </row>
    <row r="55" spans="1:8" ht="15">
      <c r="A55" s="28" t="s">
        <v>71</v>
      </c>
      <c r="B55" s="16">
        <v>39.9</v>
      </c>
      <c r="C55" s="17">
        <v>42806</v>
      </c>
      <c r="D55" s="17">
        <v>42809</v>
      </c>
      <c r="E55" s="17"/>
      <c r="F55" s="17"/>
      <c r="G55" s="1">
        <f t="shared" si="0"/>
        <v>3</v>
      </c>
      <c r="H55" s="16">
        <f t="shared" si="1"/>
        <v>119.69999999999999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11257.83</v>
      </c>
      <c r="C1">
        <f>COUNTA(A4:A203)</f>
        <v>12</v>
      </c>
      <c r="G1" s="20">
        <f>IF(B1&lt;&gt;0,H1/B1,0)</f>
        <v>7.2901171895471855</v>
      </c>
      <c r="H1" s="19">
        <f>SUM(H4:H195)</f>
        <v>82070.9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72</v>
      </c>
      <c r="B4" s="16">
        <v>440</v>
      </c>
      <c r="C4" s="17">
        <v>42866</v>
      </c>
      <c r="D4" s="17">
        <v>42837</v>
      </c>
      <c r="E4" s="17"/>
      <c r="F4" s="17"/>
      <c r="G4" s="1">
        <f>D4-C4-(F4-E4)</f>
        <v>-29</v>
      </c>
      <c r="H4" s="16">
        <f>B4*G4</f>
        <v>-12760</v>
      </c>
    </row>
    <row r="5" spans="1:8" ht="15">
      <c r="A5" s="28" t="s">
        <v>73</v>
      </c>
      <c r="B5" s="16">
        <v>7198.07</v>
      </c>
      <c r="C5" s="17">
        <v>42832</v>
      </c>
      <c r="D5" s="17">
        <v>42846</v>
      </c>
      <c r="E5" s="17"/>
      <c r="F5" s="17"/>
      <c r="G5" s="1">
        <f aca="true" t="shared" si="0" ref="G5:G68">D5-C5-(F5-E5)</f>
        <v>14</v>
      </c>
      <c r="H5" s="16">
        <f aca="true" t="shared" si="1" ref="H5:H68">B5*G5</f>
        <v>100772.98</v>
      </c>
    </row>
    <row r="6" spans="1:8" ht="15">
      <c r="A6" s="28" t="s">
        <v>74</v>
      </c>
      <c r="B6" s="16">
        <v>247.34</v>
      </c>
      <c r="C6" s="17">
        <v>42832</v>
      </c>
      <c r="D6" s="17">
        <v>42846</v>
      </c>
      <c r="E6" s="17"/>
      <c r="F6" s="17"/>
      <c r="G6" s="1">
        <f t="shared" si="0"/>
        <v>14</v>
      </c>
      <c r="H6" s="16">
        <f t="shared" si="1"/>
        <v>3462.76</v>
      </c>
    </row>
    <row r="7" spans="1:8" ht="15">
      <c r="A7" s="28" t="s">
        <v>75</v>
      </c>
      <c r="B7" s="16">
        <v>360</v>
      </c>
      <c r="C7" s="17">
        <v>42841</v>
      </c>
      <c r="D7" s="17">
        <v>42846</v>
      </c>
      <c r="E7" s="17"/>
      <c r="F7" s="17"/>
      <c r="G7" s="1">
        <f t="shared" si="0"/>
        <v>5</v>
      </c>
      <c r="H7" s="16">
        <f t="shared" si="1"/>
        <v>1800</v>
      </c>
    </row>
    <row r="8" spans="1:8" ht="15">
      <c r="A8" s="28" t="s">
        <v>76</v>
      </c>
      <c r="B8" s="16">
        <v>270</v>
      </c>
      <c r="C8" s="17">
        <v>42848</v>
      </c>
      <c r="D8" s="17">
        <v>42846</v>
      </c>
      <c r="E8" s="17"/>
      <c r="F8" s="17"/>
      <c r="G8" s="1">
        <f t="shared" si="0"/>
        <v>-2</v>
      </c>
      <c r="H8" s="16">
        <f t="shared" si="1"/>
        <v>-540</v>
      </c>
    </row>
    <row r="9" spans="1:8" ht="15">
      <c r="A9" s="28" t="s">
        <v>77</v>
      </c>
      <c r="B9" s="16">
        <v>560</v>
      </c>
      <c r="C9" s="17">
        <v>42848</v>
      </c>
      <c r="D9" s="17">
        <v>42846</v>
      </c>
      <c r="E9" s="17"/>
      <c r="F9" s="17"/>
      <c r="G9" s="1">
        <f t="shared" si="0"/>
        <v>-2</v>
      </c>
      <c r="H9" s="16">
        <f t="shared" si="1"/>
        <v>-1120</v>
      </c>
    </row>
    <row r="10" spans="1:8" ht="15">
      <c r="A10" s="28" t="s">
        <v>78</v>
      </c>
      <c r="B10" s="16">
        <v>420</v>
      </c>
      <c r="C10" s="17">
        <v>42848</v>
      </c>
      <c r="D10" s="17">
        <v>42846</v>
      </c>
      <c r="E10" s="17"/>
      <c r="F10" s="17"/>
      <c r="G10" s="1">
        <f t="shared" si="0"/>
        <v>-2</v>
      </c>
      <c r="H10" s="16">
        <f t="shared" si="1"/>
        <v>-840</v>
      </c>
    </row>
    <row r="11" spans="1:8" ht="15">
      <c r="A11" s="28" t="s">
        <v>79</v>
      </c>
      <c r="B11" s="16">
        <v>260</v>
      </c>
      <c r="C11" s="17">
        <v>42848</v>
      </c>
      <c r="D11" s="17">
        <v>42846</v>
      </c>
      <c r="E11" s="17"/>
      <c r="F11" s="17"/>
      <c r="G11" s="1">
        <f t="shared" si="0"/>
        <v>-2</v>
      </c>
      <c r="H11" s="16">
        <f t="shared" si="1"/>
        <v>-520</v>
      </c>
    </row>
    <row r="12" spans="1:8" ht="15">
      <c r="A12" s="28" t="s">
        <v>80</v>
      </c>
      <c r="B12" s="16">
        <v>280</v>
      </c>
      <c r="C12" s="17">
        <v>42852</v>
      </c>
      <c r="D12" s="17">
        <v>42846</v>
      </c>
      <c r="E12" s="17"/>
      <c r="F12" s="17"/>
      <c r="G12" s="1">
        <f t="shared" si="0"/>
        <v>-6</v>
      </c>
      <c r="H12" s="16">
        <f t="shared" si="1"/>
        <v>-1680</v>
      </c>
    </row>
    <row r="13" spans="1:8" ht="15">
      <c r="A13" s="28" t="s">
        <v>81</v>
      </c>
      <c r="B13" s="16">
        <v>642.42</v>
      </c>
      <c r="C13" s="17">
        <v>42848</v>
      </c>
      <c r="D13" s="17">
        <v>42846</v>
      </c>
      <c r="E13" s="17"/>
      <c r="F13" s="17"/>
      <c r="G13" s="1">
        <f t="shared" si="0"/>
        <v>-2</v>
      </c>
      <c r="H13" s="16">
        <f t="shared" si="1"/>
        <v>-1284.84</v>
      </c>
    </row>
    <row r="14" spans="1:8" ht="15">
      <c r="A14" s="28" t="s">
        <v>82</v>
      </c>
      <c r="B14" s="16">
        <v>140</v>
      </c>
      <c r="C14" s="17">
        <v>42855</v>
      </c>
      <c r="D14" s="17">
        <v>42846</v>
      </c>
      <c r="E14" s="17"/>
      <c r="F14" s="17"/>
      <c r="G14" s="1">
        <f t="shared" si="0"/>
        <v>-9</v>
      </c>
      <c r="H14" s="16">
        <f t="shared" si="1"/>
        <v>-1260</v>
      </c>
    </row>
    <row r="15" spans="1:8" ht="15">
      <c r="A15" s="28" t="s">
        <v>83</v>
      </c>
      <c r="B15" s="16">
        <v>440</v>
      </c>
      <c r="C15" s="17">
        <v>42855</v>
      </c>
      <c r="D15" s="17">
        <v>42846</v>
      </c>
      <c r="E15" s="17"/>
      <c r="F15" s="17"/>
      <c r="G15" s="1">
        <f t="shared" si="0"/>
        <v>-9</v>
      </c>
      <c r="H15" s="16">
        <f t="shared" si="1"/>
        <v>-3960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2017-04-21T13:50:36Z</dcterms:modified>
  <cp:category/>
  <cp:version/>
  <cp:contentType/>
  <cp:contentStatus/>
</cp:coreProperties>
</file>